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NAVIDAD/ANCHETAS/"/>
    </mc:Choice>
  </mc:AlternateContent>
  <xr:revisionPtr revIDLastSave="0" documentId="8_{ECCD708E-7432-4098-B1CC-18ECFE59737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tizacion tarjeta mercancia " sheetId="1" r:id="rId1"/>
    <sheet name="Cotizacion licores" sheetId="3" r:id="rId2"/>
  </sheets>
  <definedNames>
    <definedName name="_xlnm.Print_Area" localSheetId="1">'Cotizacion licores'!$B$4:$M$39</definedName>
    <definedName name="_xlnm.Print_Area" localSheetId="0">'Cotizacion tarjeta mercancia '!$B$4:$J$50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H30" i="1" s="1"/>
  <c r="G31" i="1"/>
  <c r="H31" i="1"/>
  <c r="G24" i="1"/>
  <c r="H24" i="1" s="1"/>
  <c r="G25" i="1"/>
  <c r="G26" i="1"/>
  <c r="H26" i="1" s="1"/>
  <c r="G27" i="1"/>
  <c r="H27" i="1" s="1"/>
  <c r="G28" i="1"/>
  <c r="H28" i="1" s="1"/>
  <c r="I28" i="1" s="1"/>
  <c r="G29" i="1"/>
  <c r="I31" i="1" l="1"/>
  <c r="I27" i="1"/>
  <c r="I26" i="1"/>
  <c r="I24" i="1"/>
  <c r="I30" i="1"/>
  <c r="H25" i="1"/>
  <c r="I25" i="1" s="1"/>
  <c r="H29" i="1"/>
  <c r="I29" i="1" s="1"/>
  <c r="G20" i="1" l="1"/>
  <c r="H20" i="1" s="1"/>
  <c r="G21" i="1"/>
  <c r="G22" i="1"/>
  <c r="H22" i="1" s="1"/>
  <c r="I22" i="1" s="1"/>
  <c r="G23" i="1"/>
  <c r="H23" i="1" s="1"/>
  <c r="G32" i="1"/>
  <c r="H32" i="1" s="1"/>
  <c r="G33" i="1"/>
  <c r="H33" i="1" s="1"/>
  <c r="G34" i="1"/>
  <c r="H34" i="1" s="1"/>
  <c r="I33" i="1" l="1"/>
  <c r="H21" i="1"/>
  <c r="I21" i="1" s="1"/>
  <c r="I20" i="1"/>
  <c r="I32" i="1"/>
  <c r="I23" i="1"/>
  <c r="I34" i="1"/>
  <c r="I19" i="3"/>
  <c r="L7" i="3" l="1"/>
  <c r="B43" i="1" l="1"/>
  <c r="I22" i="3" l="1"/>
  <c r="I21" i="3"/>
  <c r="I20" i="3"/>
  <c r="H19" i="3"/>
  <c r="J19" i="3" l="1"/>
  <c r="K19" i="3" s="1"/>
  <c r="J20" i="3"/>
  <c r="K20" i="3" s="1"/>
  <c r="L20" i="3" s="1"/>
  <c r="J21" i="3"/>
  <c r="K21" i="3" s="1"/>
  <c r="L21" i="3" s="1"/>
  <c r="J22" i="3"/>
  <c r="K22" i="3" s="1"/>
  <c r="L22" i="3" s="1"/>
  <c r="I7" i="1"/>
  <c r="M19" i="3"/>
  <c r="M20" i="3"/>
  <c r="M21" i="3"/>
  <c r="M22" i="3"/>
  <c r="H20" i="3"/>
  <c r="M27" i="3" s="1"/>
  <c r="H21" i="3"/>
  <c r="H22" i="3"/>
  <c r="B32" i="3"/>
  <c r="L19" i="3" l="1"/>
  <c r="M26" i="3" s="1"/>
  <c r="M25" i="3"/>
  <c r="G19" i="1"/>
  <c r="H19" i="1" l="1"/>
  <c r="I37" i="1"/>
  <c r="M28" i="3"/>
  <c r="I19" i="1" l="1"/>
  <c r="I38" i="1"/>
  <c r="I39" i="1" s="1"/>
</calcChain>
</file>

<file path=xl/sharedStrings.xml><?xml version="1.0" encoding="utf-8"?>
<sst xmlns="http://schemas.openxmlformats.org/spreadsheetml/2006/main" count="86" uniqueCount="47">
  <si>
    <t>Dirección</t>
  </si>
  <si>
    <t>Ciudad</t>
  </si>
  <si>
    <t>Teléfono</t>
  </si>
  <si>
    <t>PLU</t>
  </si>
  <si>
    <t>CANTIDAD</t>
  </si>
  <si>
    <t>% IVA</t>
  </si>
  <si>
    <t xml:space="preserve">VALOR TOTAL </t>
  </si>
  <si>
    <t>Medio de pago</t>
  </si>
  <si>
    <t>Elaborado por</t>
  </si>
  <si>
    <t>Almacén:</t>
  </si>
  <si>
    <t>Tel: (4)</t>
  </si>
  <si>
    <t>NETO A PAGAR</t>
  </si>
  <si>
    <t xml:space="preserve">EFECTIVO </t>
  </si>
  <si>
    <t>CREDITO</t>
  </si>
  <si>
    <t>Solicita</t>
  </si>
  <si>
    <t>Nit</t>
  </si>
  <si>
    <t xml:space="preserve">Razon Social </t>
  </si>
  <si>
    <t xml:space="preserve">contado </t>
  </si>
  <si>
    <t xml:space="preserve">credito </t>
  </si>
  <si>
    <t xml:space="preserve">estatal </t>
  </si>
  <si>
    <t>ESTADO</t>
  </si>
  <si>
    <t>DESCRIPCIÓN/ESPECIFICACIONES</t>
  </si>
  <si>
    <t>VALOR DE IVA</t>
  </si>
  <si>
    <t>NIT    890.900.608-9</t>
  </si>
  <si>
    <t>NIT</t>
  </si>
  <si>
    <t>COTIZACIÓN EMPRESARIAL</t>
  </si>
  <si>
    <t xml:space="preserve">Soporte comercial Ventas Empresariales </t>
  </si>
  <si>
    <t>VLR TOTAL DE IVA</t>
  </si>
  <si>
    <t xml:space="preserve">VLR TOTAL IMP AL LICOR </t>
  </si>
  <si>
    <t>VALOR TOTAL A PAGAR</t>
  </si>
  <si>
    <t xml:space="preserve">Contacto </t>
  </si>
  <si>
    <t>VALOR TOTAL ANTES DE IMPUESTO AL LICOR</t>
  </si>
  <si>
    <t xml:space="preserve">VALOR TOTAL IVA INCLUIDO </t>
  </si>
  <si>
    <t>IMPORTANTE: Los precios consignados en la presente cotización, incluyen IVA y están vigentes solo por la fecha de elaboración de la misma. Los artículos relacionados están sujetos a disponibilidad de existencias. Por lo anterior, una vez tome su decisión de compra se deberá solicitar nuevamente confirmación de precio y disponibilidad de la mercancía. El Uso de las tarjetas regalo empresariales no está disponible en los almacenes SURTIMAYORISTA y BODEGA SURTIMAX MAYORISTA MONTEVIDEO. 
IMPUESTO A LA BOLSA: Esta cotizacion no incluye el valor del impuesto a la bolsa, este es calculado en el momento del registro de acuerdo a la cantidad de bolsas utilizadas en el empaque.</t>
  </si>
  <si>
    <t>VALOR IMPUESTO AL LICOR  X UND</t>
  </si>
  <si>
    <t>VALOR TOTAL IMPUESTO LICOR</t>
  </si>
  <si>
    <t>6049696 ext.</t>
  </si>
  <si>
    <t>VALOR ANTES DE IMPUESTO LICOR X UND</t>
  </si>
  <si>
    <t>VALOR BASE</t>
  </si>
  <si>
    <t>VALOR IVA</t>
  </si>
  <si>
    <t xml:space="preserve">VLR UNITARIO </t>
  </si>
  <si>
    <t>Almacenes Éxito S.A.</t>
  </si>
  <si>
    <t>Los pagos podrán ser realizados mediante efectivo, tarjeta débido, crédito, consignación o transferencia electrónica. El cliente debe consignar el valor teniendo en cuenta los descuentos que por ley debe aplicarse, basados en la siguiente información: Almacenes Exito S.A. pertenece al  Regimen Común - Gran Contribuyente  y   Autorretenedor.  Los pagos realizados mediante consignación o transferencia electrónica se harán en la Cuenta Corriente No. 001-959925-92 Convenio 46979 de Bancolombia, a nombre de Almacenes Exito S.A. Teniendo en cuenta el tiempo de verificación con el Banco: Transferencia (1) día hábil. Para confirmar el pago favor enviar soporte del pago junto al RUT de la empresa.</t>
  </si>
  <si>
    <t>Nota: ¨Tener en cuenta que a partir del 02 de septiembre del año 2017 por orden del Gobierno Nacional y la DIAN a los licores se les estableció un valor de impuesto al consumo, este no es un porcentaje fijo sino un valor que estableció la DIAN y puede variar según el licor y la ciudad de compra. Teniendo en cuenta que un impuesto no se puede calcular sobre otro impuesto, este valor de debe aislar y por ende no se muestra en la factura. Almacenes Éxito por ser un ente comercial no estamos obligados a mostrar este impuesto en las tirillas o facturas de compra; en la cotización adjunta se especifica el valor de cada ítem.
Los pagos podrán ser realizados mediante efectivo, tarjeta débido, crédito, consignación o transferencia electrónica. El cliente debe consignar el valor teniendo en cuenta los descuentos que por ley debe aplicarse, basados en la siguiente información: Almacenes Exito S.A. pertenece al  Regimen Común - Gran Contribuyente  y   Autorretenedor.  Los pagos realizados mediante consignación o transferencia electrónica se harán en la Cuenta Corriente No. 001-959925-92 Convenio 46979 de Bancolombia, a nombre de Almacenes Exito S.A. Teniendo en cuenta el tiempo de verificación con el Banco: Transferencia (1) día hábil. Para confirmar el pago favor enviar soporte del pago junto al RUT de la empresa.</t>
  </si>
  <si>
    <r>
      <rPr>
        <b/>
        <sz val="11"/>
        <color theme="1"/>
        <rFont val="Baloo Chettan 2"/>
        <family val="4"/>
      </rPr>
      <t>INFORMACION IMPORTANTE:</t>
    </r>
    <r>
      <rPr>
        <sz val="11"/>
        <color theme="1"/>
        <rFont val="Baloo Chettan 2"/>
        <family val="4"/>
      </rPr>
      <t xml:space="preserve">
 Los precios consignados en la presente cotización, incluyen IVA y son vigentes solo por la fecha de elaboración de la misma. Los artículos relacionados están sujetos a disponibilidad de existencias. Por lo anterior, una vez tome su decisión de compra se deberá solicitar nuevamente confirmación de precio y disponibilidad de la mercancía.
En el evento que la presente cotización tenga como destino una Entidad Estatal, Entidad de Economía Mixta o Industrial y Comercial de Estado, dicha cotización tendrá alcance meramente informativa (ESTUDIOS PREVIOS),  LA CUAL NO  CONSTITUYE EN UNA OFERTA Y NO GENERA OBLIGATORIAMENTE NINGÚN PROCESO CONTRACTUAL ENTRE LAS PARTES.
Legalización de Contrato, Ordenes de Compra  y Pagos: El trámite del Contrato y/u Orden de Compra se debe hacer mínimo con 8 días hábiles de anterioridad, con el fin de dar respuesta oportuna a la emisión de las Pólizas, pago de impuestos y gastos, revisión del contrato  y/u Orden de Compra por parte de nuestra Área Jurídica, firma del contrato y demás trámites inherentes a la negociación. 
Tipo de Contrato:  La modalidad de la negociación sera  compraventa o suministro para la adquisición de  tarjetas regalo Y/o mercancia, no la prestación de servicio, esto conforme a que ALMACENES ÉXITO S.A. de acuerdo a su actividad económica y su objeto social no es prestador de servicios.
Suscripción del Contrato: En el caso de estar interezados en realizar la negociación,  se solicita remitir los siguientes documentos a carolina.gaitan@grupo-exito.com: 
• Copia Rut
• Copia Cédula de Ciudadanía del Representante Legal 
• Resolución Nombramiento y/o Acta de Posesión del RL.
• Documento donde consten las Atribuciones para contratar, que tiene el Representante Legal.
• Certificado de Disponibilidad Presupuestal debidamente firmado por el ordenador del Gasto.
• Copia Cédula del Ordenador del Gasto
• Resolución Nombramiento y/o Acta de Posesión del Ordenador del Gasto Completa.
• Ordenanzas o resolución para los descuentos de las estampillas y demás gastos
• Cámara de Comercio ó Documento donde se acredite la existencia de la entidad. </t>
    </r>
  </si>
  <si>
    <t xml:space="preserve"> KALTIRE MINING SA DE CV</t>
  </si>
  <si>
    <t>ANCHETA FRESCAMPO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</si>
</sst>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_);_(* \(#,##0\);_(* &quot;-&quot;??_);_(@_)"/>
    <numFmt numFmtId="167" formatCode="_-&quot;$&quot;* #,##0_-;\-&quot;$&quot;* #,##0_-;_-&quot;$&quot;* &quot;-&quot;??_-;_-@_-"/>
    <numFmt numFmtId="168" formatCode="_ &quot;$&quot;\ * #,##0.00_ ;_ &quot;$&quot;\ * \-#,##0.00_ ;_ &quot;$&quot;\ * &quot;-&quot;??_ ;_ @_ "/>
    <numFmt numFmtId="169" formatCode="&quot;$&quot;\ #,##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Geneva"/>
    </font>
    <font>
      <sz val="10"/>
      <name val="Arial"/>
      <family val="2"/>
    </font>
    <font>
      <sz val="11"/>
      <color theme="1"/>
      <name val="Baloo Chettan 2"/>
      <family val="4"/>
    </font>
    <font>
      <sz val="11"/>
      <color theme="0"/>
      <name val="Baloo Chettan 2"/>
      <family val="4"/>
    </font>
    <font>
      <b/>
      <sz val="11"/>
      <color theme="1"/>
      <name val="Baloo Chettan 2"/>
      <family val="4"/>
    </font>
    <font>
      <b/>
      <sz val="14"/>
      <color theme="0"/>
      <name val="Baloo Chettan 2"/>
      <family val="4"/>
    </font>
    <font>
      <b/>
      <sz val="22"/>
      <color theme="1"/>
      <name val="Baloo Chettan 2"/>
      <family val="4"/>
    </font>
    <font>
      <b/>
      <sz val="10"/>
      <name val="Baloo Chettan 2"/>
      <family val="4"/>
    </font>
    <font>
      <b/>
      <sz val="14"/>
      <color theme="1"/>
      <name val="Baloo Chettan 2"/>
      <family val="4"/>
    </font>
    <font>
      <b/>
      <sz val="16"/>
      <color theme="1"/>
      <name val="Baloo Chettan 2"/>
      <family val="4"/>
    </font>
    <font>
      <sz val="16"/>
      <color theme="1"/>
      <name val="Baloo Chettan 2"/>
      <family val="4"/>
    </font>
    <font>
      <sz val="14"/>
      <name val="Baloo Chettan 2"/>
      <family val="4"/>
    </font>
    <font>
      <b/>
      <sz val="12"/>
      <color theme="1"/>
      <name val="Baloo Chettan 2"/>
      <family val="4"/>
    </font>
    <font>
      <sz val="12"/>
      <name val="Baloo Chettan 2"/>
      <family val="4"/>
    </font>
    <font>
      <b/>
      <sz val="14"/>
      <color rgb="FF006666"/>
      <name val="Baloo Chettan 2"/>
      <family val="4"/>
    </font>
    <font>
      <sz val="14"/>
      <color theme="1"/>
      <name val="Baloo Chettan 2"/>
      <family val="4"/>
    </font>
    <font>
      <sz val="12"/>
      <color theme="1"/>
      <name val="Baloo Chettan 2"/>
      <family val="4"/>
    </font>
    <font>
      <sz val="10"/>
      <name val="Segoe UI Light"/>
      <family val="2"/>
    </font>
    <font>
      <sz val="10"/>
      <color theme="1"/>
      <name val="Segoe UI Light"/>
      <family val="2"/>
    </font>
    <font>
      <sz val="9"/>
      <color theme="1"/>
      <name val="Segoe UI Light"/>
      <family val="2"/>
    </font>
    <font>
      <sz val="9"/>
      <name val="Segoe UI Light"/>
      <family val="2"/>
    </font>
    <font>
      <sz val="11"/>
      <color rgb="FF1F497D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666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125">
    <xf numFmtId="0" fontId="0" fillId="0" borderId="0" xfId="0"/>
    <xf numFmtId="0" fontId="5" fillId="0" borderId="0" xfId="0" applyFont="1"/>
    <xf numFmtId="0" fontId="6" fillId="6" borderId="15" xfId="0" applyFont="1" applyFill="1" applyBorder="1"/>
    <xf numFmtId="0" fontId="6" fillId="6" borderId="16" xfId="0" applyFont="1" applyFill="1" applyBorder="1"/>
    <xf numFmtId="0" fontId="6" fillId="6" borderId="17" xfId="0" applyFont="1" applyFill="1" applyBorder="1"/>
    <xf numFmtId="0" fontId="7" fillId="0" borderId="0" xfId="0" applyFont="1"/>
    <xf numFmtId="0" fontId="6" fillId="6" borderId="18" xfId="0" applyFont="1" applyFill="1" applyBorder="1"/>
    <xf numFmtId="0" fontId="6" fillId="6" borderId="0" xfId="0" applyFont="1" applyFill="1"/>
    <xf numFmtId="0" fontId="6" fillId="6" borderId="19" xfId="0" applyFont="1" applyFill="1" applyBorder="1"/>
    <xf numFmtId="0" fontId="8" fillId="6" borderId="18" xfId="0" applyFont="1" applyFill="1" applyBorder="1"/>
    <xf numFmtId="14" fontId="8" fillId="6" borderId="19" xfId="0" applyNumberFormat="1" applyFont="1" applyFill="1" applyBorder="1" applyAlignment="1">
      <alignment horizontal="center" wrapText="1"/>
    </xf>
    <xf numFmtId="0" fontId="7" fillId="0" borderId="18" xfId="0" applyFont="1" applyBorder="1"/>
    <xf numFmtId="0" fontId="5" fillId="0" borderId="19" xfId="0" applyFont="1" applyBorder="1"/>
    <xf numFmtId="0" fontId="10" fillId="2" borderId="18" xfId="4" applyFont="1" applyFill="1" applyBorder="1"/>
    <xf numFmtId="0" fontId="5" fillId="0" borderId="2" xfId="0" applyFont="1" applyBorder="1"/>
    <xf numFmtId="0" fontId="5" fillId="0" borderId="20" xfId="0" applyFont="1" applyBorder="1"/>
    <xf numFmtId="0" fontId="5" fillId="0" borderId="10" xfId="0" applyFont="1" applyBorder="1"/>
    <xf numFmtId="0" fontId="5" fillId="0" borderId="21" xfId="0" applyFont="1" applyBorder="1"/>
    <xf numFmtId="0" fontId="7" fillId="3" borderId="2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67" fontId="5" fillId="0" borderId="6" xfId="1" applyNumberFormat="1" applyFont="1" applyBorder="1" applyAlignment="1" applyProtection="1">
      <alignment horizontal="center" vertical="center"/>
      <protection locked="0"/>
    </xf>
    <xf numFmtId="167" fontId="5" fillId="5" borderId="6" xfId="1" applyNumberFormat="1" applyFont="1" applyFill="1" applyBorder="1" applyAlignment="1" applyProtection="1">
      <alignment horizontal="center" vertical="center"/>
    </xf>
    <xf numFmtId="167" fontId="5" fillId="5" borderId="25" xfId="1" applyNumberFormat="1" applyFont="1" applyFill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8" xfId="0" applyFont="1" applyBorder="1"/>
    <xf numFmtId="167" fontId="5" fillId="0" borderId="0" xfId="0" applyNumberFormat="1" applyFont="1"/>
    <xf numFmtId="0" fontId="14" fillId="0" borderId="6" xfId="0" applyFont="1" applyBorder="1" applyAlignment="1" applyProtection="1">
      <alignment horizontal="left"/>
      <protection locked="0"/>
    </xf>
    <xf numFmtId="0" fontId="14" fillId="0" borderId="6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10" xfId="0" applyFont="1" applyBorder="1"/>
    <xf numFmtId="0" fontId="15" fillId="3" borderId="24" xfId="0" applyFont="1" applyFill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7" fillId="0" borderId="6" xfId="0" applyFont="1" applyBorder="1" applyAlignment="1">
      <alignment horizontal="center"/>
    </xf>
    <xf numFmtId="0" fontId="11" fillId="3" borderId="14" xfId="0" applyFont="1" applyFill="1" applyBorder="1"/>
    <xf numFmtId="0" fontId="11" fillId="3" borderId="3" xfId="0" applyFont="1" applyFill="1" applyBorder="1"/>
    <xf numFmtId="167" fontId="18" fillId="5" borderId="25" xfId="1" applyNumberFormat="1" applyFont="1" applyFill="1" applyBorder="1" applyProtection="1"/>
    <xf numFmtId="0" fontId="11" fillId="3" borderId="14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167" fontId="18" fillId="5" borderId="25" xfId="1" applyNumberFormat="1" applyFont="1" applyFill="1" applyBorder="1" applyAlignment="1" applyProtection="1"/>
    <xf numFmtId="14" fontId="8" fillId="6" borderId="0" xfId="0" applyNumberFormat="1" applyFont="1" applyFill="1" applyAlignment="1">
      <alignment horizontal="center" wrapText="1"/>
    </xf>
    <xf numFmtId="0" fontId="5" fillId="6" borderId="0" xfId="0" applyFont="1" applyFill="1"/>
    <xf numFmtId="0" fontId="10" fillId="2" borderId="18" xfId="4" applyFont="1" applyFill="1" applyBorder="1" applyProtection="1">
      <protection locked="0"/>
    </xf>
    <xf numFmtId="0" fontId="5" fillId="0" borderId="4" xfId="0" applyFont="1" applyBorder="1"/>
    <xf numFmtId="0" fontId="7" fillId="3" borderId="23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167" fontId="5" fillId="0" borderId="6" xfId="1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167" fontId="5" fillId="5" borderId="6" xfId="1" applyNumberFormat="1" applyFont="1" applyFill="1" applyBorder="1" applyAlignment="1">
      <alignment horizontal="center" vertical="center"/>
    </xf>
    <xf numFmtId="167" fontId="5" fillId="5" borderId="25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167" fontId="5" fillId="0" borderId="6" xfId="1" applyNumberFormat="1" applyFont="1" applyBorder="1" applyAlignment="1">
      <alignment horizontal="center"/>
    </xf>
    <xf numFmtId="166" fontId="5" fillId="0" borderId="6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5" xfId="0" applyFont="1" applyBorder="1"/>
    <xf numFmtId="0" fontId="5" fillId="0" borderId="7" xfId="0" applyFont="1" applyBorder="1" applyAlignment="1">
      <alignment horizontal="center"/>
    </xf>
    <xf numFmtId="167" fontId="5" fillId="0" borderId="7" xfId="1" applyNumberFormat="1" applyFont="1" applyBorder="1" applyAlignment="1">
      <alignment horizontal="center"/>
    </xf>
    <xf numFmtId="166" fontId="5" fillId="0" borderId="7" xfId="0" applyNumberFormat="1" applyFont="1" applyBorder="1" applyAlignment="1">
      <alignment horizontal="center"/>
    </xf>
    <xf numFmtId="0" fontId="5" fillId="0" borderId="33" xfId="0" applyFont="1" applyBorder="1"/>
    <xf numFmtId="0" fontId="14" fillId="0" borderId="6" xfId="0" applyFont="1" applyBorder="1" applyAlignment="1">
      <alignment horizontal="center"/>
    </xf>
    <xf numFmtId="0" fontId="11" fillId="0" borderId="18" xfId="0" applyFont="1" applyBorder="1" applyAlignment="1">
      <alignment horizontal="left"/>
    </xf>
    <xf numFmtId="0" fontId="12" fillId="0" borderId="0" xfId="0" applyFont="1" applyAlignment="1">
      <alignment vertical="center"/>
    </xf>
    <xf numFmtId="167" fontId="13" fillId="0" borderId="19" xfId="1" applyNumberFormat="1" applyFont="1" applyBorder="1" applyAlignment="1"/>
    <xf numFmtId="0" fontId="14" fillId="0" borderId="0" xfId="0" applyFont="1" applyAlignment="1">
      <alignment horizontal="right"/>
    </xf>
    <xf numFmtId="0" fontId="15" fillId="0" borderId="24" xfId="0" applyFont="1" applyBorder="1" applyAlignment="1">
      <alignment horizontal="left"/>
    </xf>
    <xf numFmtId="0" fontId="16" fillId="0" borderId="6" xfId="0" applyFont="1" applyBorder="1" applyAlignment="1">
      <alignment horizontal="center"/>
    </xf>
    <xf numFmtId="0" fontId="16" fillId="0" borderId="6" xfId="0" applyFont="1" applyBorder="1" applyAlignment="1">
      <alignment horizontal="right"/>
    </xf>
    <xf numFmtId="0" fontId="15" fillId="3" borderId="14" xfId="0" applyFont="1" applyFill="1" applyBorder="1"/>
    <xf numFmtId="0" fontId="15" fillId="3" borderId="2" xfId="0" applyFont="1" applyFill="1" applyBorder="1"/>
    <xf numFmtId="0" fontId="19" fillId="3" borderId="3" xfId="0" applyFont="1" applyFill="1" applyBorder="1"/>
    <xf numFmtId="167" fontId="19" fillId="5" borderId="25" xfId="1" applyNumberFormat="1" applyFont="1" applyFill="1" applyBorder="1"/>
    <xf numFmtId="167" fontId="19" fillId="5" borderId="34" xfId="1" applyNumberFormat="1" applyFont="1" applyFill="1" applyBorder="1"/>
    <xf numFmtId="0" fontId="15" fillId="3" borderId="9" xfId="0" applyFont="1" applyFill="1" applyBorder="1"/>
    <xf numFmtId="0" fontId="15" fillId="3" borderId="9" xfId="0" applyFont="1" applyFill="1" applyBorder="1" applyAlignment="1">
      <alignment vertical="center"/>
    </xf>
    <xf numFmtId="167" fontId="19" fillId="5" borderId="35" xfId="1" applyNumberFormat="1" applyFont="1" applyFill="1" applyBorder="1" applyAlignment="1"/>
    <xf numFmtId="0" fontId="5" fillId="0" borderId="0" xfId="0" applyFont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6" fillId="6" borderId="0" xfId="0" applyFont="1" applyFill="1" applyAlignment="1">
      <alignment horizontal="center"/>
    </xf>
    <xf numFmtId="0" fontId="5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right" vertical="center" wrapText="1"/>
      <protection locked="0"/>
    </xf>
    <xf numFmtId="0" fontId="20" fillId="0" borderId="37" xfId="6" applyFont="1" applyBorder="1" applyAlignment="1">
      <alignment horizontal="center" vertical="center" wrapText="1"/>
    </xf>
    <xf numFmtId="0" fontId="20" fillId="0" borderId="37" xfId="6" applyFont="1" applyBorder="1" applyAlignment="1">
      <alignment horizontal="left" vertical="center" wrapText="1"/>
    </xf>
    <xf numFmtId="169" fontId="20" fillId="0" borderId="37" xfId="3" applyNumberFormat="1" applyFont="1" applyFill="1" applyBorder="1" applyAlignment="1">
      <alignment horizontal="right" vertical="center"/>
    </xf>
    <xf numFmtId="0" fontId="21" fillId="5" borderId="37" xfId="6" applyFont="1" applyFill="1" applyBorder="1" applyAlignment="1">
      <alignment horizontal="center" vertical="center" wrapText="1"/>
    </xf>
    <xf numFmtId="0" fontId="21" fillId="5" borderId="37" xfId="6" applyFont="1" applyFill="1" applyBorder="1" applyAlignment="1">
      <alignment horizontal="center" vertical="center"/>
    </xf>
    <xf numFmtId="0" fontId="20" fillId="5" borderId="37" xfId="6" applyFont="1" applyFill="1" applyBorder="1" applyAlignment="1">
      <alignment horizontal="center" vertical="center" wrapText="1"/>
    </xf>
    <xf numFmtId="0" fontId="20" fillId="5" borderId="37" xfId="6" applyFont="1" applyFill="1" applyBorder="1" applyAlignment="1">
      <alignment horizontal="center" vertical="center"/>
    </xf>
    <xf numFmtId="0" fontId="20" fillId="5" borderId="37" xfId="6" applyFont="1" applyFill="1" applyBorder="1" applyAlignment="1">
      <alignment horizontal="left" vertical="center"/>
    </xf>
    <xf numFmtId="0" fontId="20" fillId="5" borderId="37" xfId="6" applyFont="1" applyFill="1" applyBorder="1" applyAlignment="1">
      <alignment horizontal="left" vertical="center" wrapText="1"/>
    </xf>
    <xf numFmtId="0" fontId="21" fillId="5" borderId="37" xfId="6" applyFont="1" applyFill="1" applyBorder="1" applyAlignment="1">
      <alignment horizontal="left" vertical="center" wrapText="1"/>
    </xf>
    <xf numFmtId="169" fontId="21" fillId="0" borderId="37" xfId="3" applyNumberFormat="1" applyFont="1" applyFill="1" applyBorder="1" applyAlignment="1">
      <alignment horizontal="right" vertical="center"/>
    </xf>
    <xf numFmtId="169" fontId="20" fillId="5" borderId="37" xfId="3" applyNumberFormat="1" applyFont="1" applyFill="1" applyBorder="1" applyAlignment="1">
      <alignment horizontal="right" vertical="center"/>
    </xf>
    <xf numFmtId="1" fontId="22" fillId="0" borderId="37" xfId="7" applyNumberFormat="1" applyFont="1" applyFill="1" applyBorder="1" applyAlignment="1">
      <alignment horizontal="center" vertical="center"/>
    </xf>
    <xf numFmtId="0" fontId="23" fillId="0" borderId="37" xfId="0" applyFont="1" applyBorder="1" applyAlignment="1">
      <alignment horizontal="left" vertical="center"/>
    </xf>
    <xf numFmtId="169" fontId="20" fillId="0" borderId="37" xfId="8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9" fillId="3" borderId="18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5" fillId="4" borderId="28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9">
    <cellStyle name="Millares" xfId="7" builtinId="3"/>
    <cellStyle name="Millares 2" xfId="2" xr:uid="{00000000-0005-0000-0000-000001000000}"/>
    <cellStyle name="Moneda" xfId="1" builtinId="4"/>
    <cellStyle name="Moneda 2" xfId="3" xr:uid="{00000000-0005-0000-0000-000003000000}"/>
    <cellStyle name="Moneda 2 2" xfId="8" xr:uid="{00000000-0005-0000-0000-000004000000}"/>
    <cellStyle name="Normal" xfId="0" builtinId="0"/>
    <cellStyle name="Normal 2" xfId="6" xr:uid="{00000000-0005-0000-0000-000006000000}"/>
    <cellStyle name="Normal_COTIZACION 2010" xfId="4" xr:uid="{00000000-0005-0000-0000-000007000000}"/>
    <cellStyle name="Porcentaje 2" xfId="5" xr:uid="{00000000-0005-0000-0000-000008000000}"/>
  </cellStyles>
  <dxfs count="0"/>
  <tableStyles count="0" defaultTableStyle="TableStyleMedium2" defaultPivotStyle="PivotStyleLight16"/>
  <colors>
    <mruColors>
      <color rgb="FF0066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9</xdr:row>
      <xdr:rowOff>80681</xdr:rowOff>
    </xdr:to>
    <xdr:sp macro="" textlink="">
      <xdr:nvSpPr>
        <xdr:cNvPr id="1039" name="AutoShape 15" descr="Resultado de imagen para logo exito png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>
          <a:spLocks noChangeAspect="1" noChangeArrowheads="1"/>
        </xdr:cNvSpPr>
      </xdr:nvSpPr>
      <xdr:spPr bwMode="auto">
        <a:xfrm>
          <a:off x="13134975" y="1123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9</xdr:row>
      <xdr:rowOff>80681</xdr:rowOff>
    </xdr:to>
    <xdr:sp macro="" textlink="">
      <xdr:nvSpPr>
        <xdr:cNvPr id="1040" name="AutoShape 16" descr="Resultado de imagen para logo exito png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Aspect="1" noChangeArrowheads="1"/>
        </xdr:cNvSpPr>
      </xdr:nvSpPr>
      <xdr:spPr bwMode="auto">
        <a:xfrm>
          <a:off x="13134975" y="1123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795617</xdr:colOff>
      <xdr:row>7</xdr:row>
      <xdr:rowOff>482002</xdr:rowOff>
    </xdr:from>
    <xdr:to>
      <xdr:col>8</xdr:col>
      <xdr:colOff>1441077</xdr:colOff>
      <xdr:row>16</xdr:row>
      <xdr:rowOff>1285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26D5C75-652D-4CAB-9580-BC481F976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5323" y="1893943"/>
          <a:ext cx="2998695" cy="18725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13</xdr:col>
      <xdr:colOff>304800</xdr:colOff>
      <xdr:row>9</xdr:row>
      <xdr:rowOff>80681</xdr:rowOff>
    </xdr:to>
    <xdr:sp macro="" textlink="">
      <xdr:nvSpPr>
        <xdr:cNvPr id="2" name="AutoShape 15" descr="Resultado de imagen para logo exito 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3211175" y="1219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304800</xdr:colOff>
      <xdr:row>9</xdr:row>
      <xdr:rowOff>80681</xdr:rowOff>
    </xdr:to>
    <xdr:sp macro="" textlink="">
      <xdr:nvSpPr>
        <xdr:cNvPr id="3" name="AutoShape 16" descr="Resultado de imagen para logo exito 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3211175" y="1219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918882</xdr:colOff>
      <xdr:row>7</xdr:row>
      <xdr:rowOff>493059</xdr:rowOff>
    </xdr:from>
    <xdr:to>
      <xdr:col>11</xdr:col>
      <xdr:colOff>746312</xdr:colOff>
      <xdr:row>16</xdr:row>
      <xdr:rowOff>23547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22E26F4-AA25-4271-A657-AF907250F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9676" y="1905000"/>
          <a:ext cx="2998695" cy="18725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AM44"/>
  <sheetViews>
    <sheetView showGridLines="0" tabSelected="1" zoomScale="85" zoomScaleNormal="85" workbookViewId="0">
      <selection activeCell="C24" sqref="C24"/>
    </sheetView>
  </sheetViews>
  <sheetFormatPr baseColWidth="10" defaultColWidth="11.453125" defaultRowHeight="14"/>
  <cols>
    <col min="1" max="1" width="3.1796875" style="1" customWidth="1"/>
    <col min="2" max="2" width="18.453125" style="1" customWidth="1"/>
    <col min="3" max="3" width="65.54296875" style="1" customWidth="1"/>
    <col min="4" max="4" width="11.1796875" style="1" bestFit="1" customWidth="1"/>
    <col min="5" max="5" width="17.54296875" style="1" customWidth="1"/>
    <col min="6" max="6" width="9.81640625" style="1" customWidth="1"/>
    <col min="7" max="8" width="17.54296875" style="1" customWidth="1"/>
    <col min="9" max="9" width="24.26953125" style="1" customWidth="1"/>
    <col min="10" max="34" width="11.453125" style="1"/>
    <col min="35" max="35" width="11.453125" style="1" customWidth="1"/>
    <col min="36" max="36" width="3.81640625" style="1" customWidth="1"/>
    <col min="37" max="37" width="11" style="1" customWidth="1"/>
    <col min="38" max="16384" width="11.453125" style="1"/>
  </cols>
  <sheetData>
    <row r="3" spans="2:39" ht="14.5" thickBot="1"/>
    <row r="4" spans="2:39" ht="15" customHeight="1">
      <c r="B4" s="2"/>
      <c r="C4" s="3"/>
      <c r="D4" s="3"/>
      <c r="E4" s="3"/>
      <c r="F4" s="3"/>
      <c r="G4" s="3"/>
      <c r="H4" s="3"/>
      <c r="I4" s="4"/>
      <c r="AK4" s="5" t="s">
        <v>14</v>
      </c>
      <c r="AL4" s="1" t="s">
        <v>19</v>
      </c>
      <c r="AM4" s="1" t="s">
        <v>44</v>
      </c>
    </row>
    <row r="5" spans="2:39" ht="15" customHeight="1">
      <c r="B5" s="6"/>
      <c r="C5" s="7"/>
      <c r="D5" s="7"/>
      <c r="E5" s="7"/>
      <c r="F5" s="7"/>
      <c r="G5" s="7"/>
      <c r="H5" s="7"/>
      <c r="I5" s="8"/>
      <c r="AK5" s="5"/>
    </row>
    <row r="6" spans="2:39" ht="18">
      <c r="B6" s="9" t="s">
        <v>41</v>
      </c>
      <c r="C6" s="7"/>
      <c r="D6" s="7"/>
      <c r="E6" s="7"/>
      <c r="F6" s="7"/>
      <c r="G6" s="7"/>
      <c r="H6" s="7"/>
      <c r="I6" s="8"/>
      <c r="AK6" s="5" t="s">
        <v>15</v>
      </c>
      <c r="AL6" s="1" t="s">
        <v>17</v>
      </c>
      <c r="AM6" s="1" t="s">
        <v>33</v>
      </c>
    </row>
    <row r="7" spans="2:39" ht="18">
      <c r="B7" s="9" t="s">
        <v>23</v>
      </c>
      <c r="C7" s="7"/>
      <c r="D7" s="7"/>
      <c r="E7" s="7"/>
      <c r="F7" s="7"/>
      <c r="G7" s="7"/>
      <c r="H7" s="7"/>
      <c r="I7" s="10">
        <f ca="1">TODAY()</f>
        <v>45604</v>
      </c>
      <c r="AL7" s="1" t="s">
        <v>18</v>
      </c>
      <c r="AM7" s="1" t="s">
        <v>33</v>
      </c>
    </row>
    <row r="8" spans="2:39" ht="43.5" customHeight="1">
      <c r="B8" s="115" t="s">
        <v>25</v>
      </c>
      <c r="C8" s="116"/>
      <c r="D8" s="116"/>
      <c r="E8" s="116"/>
      <c r="F8" s="116"/>
      <c r="G8" s="116"/>
      <c r="H8" s="116"/>
      <c r="I8" s="117"/>
    </row>
    <row r="9" spans="2:39">
      <c r="B9" s="11"/>
      <c r="D9" s="5"/>
      <c r="G9" s="5"/>
      <c r="I9" s="12"/>
      <c r="AK9" s="5"/>
    </row>
    <row r="10" spans="2:39">
      <c r="B10" s="13" t="s">
        <v>16</v>
      </c>
      <c r="C10" s="113" t="s">
        <v>45</v>
      </c>
      <c r="G10" s="5"/>
      <c r="I10" s="12"/>
      <c r="AK10" s="5"/>
    </row>
    <row r="11" spans="2:39" ht="15.5">
      <c r="B11" s="13" t="s">
        <v>24</v>
      </c>
      <c r="C11" s="114">
        <v>900036347</v>
      </c>
      <c r="G11" s="5"/>
      <c r="I11" s="12"/>
      <c r="AK11" s="5"/>
    </row>
    <row r="12" spans="2:39">
      <c r="B12" s="13" t="s">
        <v>0</v>
      </c>
      <c r="C12" s="14"/>
      <c r="G12" s="5"/>
      <c r="I12" s="12"/>
      <c r="AK12" s="5"/>
    </row>
    <row r="13" spans="2:39">
      <c r="B13" s="13" t="s">
        <v>1</v>
      </c>
      <c r="C13" s="14"/>
      <c r="G13" s="5"/>
      <c r="I13" s="12"/>
      <c r="AK13" s="5" t="s">
        <v>12</v>
      </c>
    </row>
    <row r="14" spans="2:39">
      <c r="B14" s="13" t="s">
        <v>2</v>
      </c>
      <c r="C14" s="14"/>
      <c r="I14" s="12"/>
      <c r="AK14" s="5" t="s">
        <v>13</v>
      </c>
    </row>
    <row r="15" spans="2:39">
      <c r="B15" s="13" t="s">
        <v>30</v>
      </c>
      <c r="C15" s="14"/>
      <c r="I15" s="12"/>
      <c r="AK15" s="5" t="s">
        <v>20</v>
      </c>
    </row>
    <row r="16" spans="2:39">
      <c r="B16" s="13"/>
      <c r="I16" s="12"/>
      <c r="AK16" s="5"/>
    </row>
    <row r="17" spans="2:9" ht="14.5" thickBot="1">
      <c r="B17" s="15"/>
      <c r="C17" s="16"/>
      <c r="D17" s="16"/>
      <c r="E17" s="16"/>
      <c r="F17" s="16"/>
      <c r="G17" s="16"/>
      <c r="H17" s="16"/>
      <c r="I17" s="17"/>
    </row>
    <row r="18" spans="2:9" ht="42" customHeight="1" thickTop="1">
      <c r="B18" s="18" t="s">
        <v>3</v>
      </c>
      <c r="C18" s="19" t="s">
        <v>21</v>
      </c>
      <c r="D18" s="20" t="s">
        <v>4</v>
      </c>
      <c r="E18" s="21" t="s">
        <v>40</v>
      </c>
      <c r="F18" s="20" t="s">
        <v>5</v>
      </c>
      <c r="G18" s="21" t="s">
        <v>38</v>
      </c>
      <c r="H18" s="20" t="s">
        <v>22</v>
      </c>
      <c r="I18" s="22" t="s">
        <v>32</v>
      </c>
    </row>
    <row r="19" spans="2:9" ht="16">
      <c r="B19" s="98">
        <v>4549</v>
      </c>
      <c r="C19" s="99" t="s">
        <v>46</v>
      </c>
      <c r="D19" s="96">
        <v>260</v>
      </c>
      <c r="E19" s="100">
        <v>36400</v>
      </c>
      <c r="F19" s="96">
        <v>19</v>
      </c>
      <c r="G19" s="26">
        <f t="shared" ref="G19" si="0">(D19*E19)/(1+F19/100)</f>
        <v>7952941.1764705889</v>
      </c>
      <c r="H19" s="26">
        <f t="shared" ref="H19" si="1">G19*(F19/100)</f>
        <v>1511058.8235294118</v>
      </c>
      <c r="I19" s="27">
        <f t="shared" ref="I19" si="2">G19+H19</f>
        <v>9464000</v>
      </c>
    </row>
    <row r="20" spans="2:9" ht="16">
      <c r="B20" s="98">
        <v>6305</v>
      </c>
      <c r="C20" s="99" t="s">
        <v>46</v>
      </c>
      <c r="D20" s="96">
        <v>260</v>
      </c>
      <c r="E20" s="100">
        <v>2800</v>
      </c>
      <c r="F20" s="97">
        <v>0</v>
      </c>
      <c r="G20" s="26">
        <f t="shared" ref="G20:G34" si="3">(D20*E20)/(1+F20/100)</f>
        <v>728000</v>
      </c>
      <c r="H20" s="26">
        <f t="shared" ref="H20:H34" si="4">G20*(F20/100)</f>
        <v>0</v>
      </c>
      <c r="I20" s="27">
        <f t="shared" ref="I20:I34" si="5">G20+H20</f>
        <v>728000</v>
      </c>
    </row>
    <row r="21" spans="2:9" ht="16">
      <c r="B21" s="98">
        <v>6620</v>
      </c>
      <c r="C21" s="99" t="s">
        <v>46</v>
      </c>
      <c r="D21" s="96">
        <v>260</v>
      </c>
      <c r="E21" s="100">
        <v>10700</v>
      </c>
      <c r="F21" s="97">
        <v>5</v>
      </c>
      <c r="G21" s="26">
        <f t="shared" si="3"/>
        <v>2649523.8095238092</v>
      </c>
      <c r="H21" s="26">
        <f t="shared" si="4"/>
        <v>132476.19047619047</v>
      </c>
      <c r="I21" s="27">
        <f t="shared" si="5"/>
        <v>2781999.9999999995</v>
      </c>
    </row>
    <row r="22" spans="2:9" ht="16">
      <c r="B22" s="101"/>
      <c r="C22" s="105"/>
      <c r="D22" s="96"/>
      <c r="E22" s="108"/>
      <c r="F22" s="97">
        <v>19</v>
      </c>
      <c r="G22" s="26">
        <f t="shared" si="3"/>
        <v>0</v>
      </c>
      <c r="H22" s="26">
        <f t="shared" si="4"/>
        <v>0</v>
      </c>
      <c r="I22" s="27">
        <f t="shared" si="5"/>
        <v>0</v>
      </c>
    </row>
    <row r="23" spans="2:9" ht="16">
      <c r="B23" s="102"/>
      <c r="C23" s="105"/>
      <c r="D23" s="96"/>
      <c r="E23" s="100"/>
      <c r="F23" s="97">
        <v>19</v>
      </c>
      <c r="G23" s="26">
        <f t="shared" si="3"/>
        <v>0</v>
      </c>
      <c r="H23" s="26">
        <f t="shared" si="4"/>
        <v>0</v>
      </c>
      <c r="I23" s="27">
        <f t="shared" si="5"/>
        <v>0</v>
      </c>
    </row>
    <row r="24" spans="2:9" ht="16">
      <c r="B24" s="101"/>
      <c r="C24" s="105"/>
      <c r="D24" s="96"/>
      <c r="E24" s="108"/>
      <c r="F24" s="97">
        <v>19</v>
      </c>
      <c r="G24" s="26">
        <f t="shared" si="3"/>
        <v>0</v>
      </c>
      <c r="H24" s="26">
        <f t="shared" si="4"/>
        <v>0</v>
      </c>
      <c r="I24" s="27">
        <f t="shared" si="5"/>
        <v>0</v>
      </c>
    </row>
    <row r="25" spans="2:9" ht="16">
      <c r="B25" s="103"/>
      <c r="C25" s="106"/>
      <c r="D25" s="96"/>
      <c r="E25" s="100"/>
      <c r="F25" s="97">
        <v>19</v>
      </c>
      <c r="G25" s="26">
        <f t="shared" si="3"/>
        <v>0</v>
      </c>
      <c r="H25" s="26">
        <f t="shared" si="4"/>
        <v>0</v>
      </c>
      <c r="I25" s="27">
        <f t="shared" si="5"/>
        <v>0</v>
      </c>
    </row>
    <row r="26" spans="2:9" ht="16">
      <c r="B26" s="102"/>
      <c r="C26" s="107"/>
      <c r="D26" s="96"/>
      <c r="E26" s="108"/>
      <c r="F26" s="97">
        <v>19</v>
      </c>
      <c r="G26" s="26">
        <f t="shared" si="3"/>
        <v>0</v>
      </c>
      <c r="H26" s="26">
        <f t="shared" si="4"/>
        <v>0</v>
      </c>
      <c r="I26" s="27">
        <f t="shared" si="5"/>
        <v>0</v>
      </c>
    </row>
    <row r="27" spans="2:9" ht="16">
      <c r="B27" s="102"/>
      <c r="C27" s="107"/>
      <c r="D27" s="96"/>
      <c r="E27" s="108"/>
      <c r="F27" s="97">
        <v>19</v>
      </c>
      <c r="G27" s="26">
        <f t="shared" si="3"/>
        <v>0</v>
      </c>
      <c r="H27" s="26">
        <f t="shared" si="4"/>
        <v>0</v>
      </c>
      <c r="I27" s="27">
        <f t="shared" si="5"/>
        <v>0</v>
      </c>
    </row>
    <row r="28" spans="2:9" ht="16">
      <c r="B28" s="104"/>
      <c r="C28" s="105"/>
      <c r="D28" s="96"/>
      <c r="E28" s="109"/>
      <c r="F28" s="97">
        <v>19</v>
      </c>
      <c r="G28" s="26">
        <f t="shared" si="3"/>
        <v>0</v>
      </c>
      <c r="H28" s="26">
        <f t="shared" si="4"/>
        <v>0</v>
      </c>
      <c r="I28" s="27">
        <f t="shared" si="5"/>
        <v>0</v>
      </c>
    </row>
    <row r="29" spans="2:9" ht="16">
      <c r="B29" s="95"/>
      <c r="C29" s="105"/>
      <c r="D29" s="96"/>
      <c r="E29" s="100"/>
      <c r="F29" s="97">
        <v>19</v>
      </c>
      <c r="G29" s="26">
        <f t="shared" si="3"/>
        <v>0</v>
      </c>
      <c r="H29" s="26">
        <f t="shared" si="4"/>
        <v>0</v>
      </c>
      <c r="I29" s="27">
        <f t="shared" si="5"/>
        <v>0</v>
      </c>
    </row>
    <row r="30" spans="2:9" ht="16">
      <c r="B30" s="110"/>
      <c r="C30" s="111"/>
      <c r="D30" s="97"/>
      <c r="E30" s="112"/>
      <c r="F30" s="97">
        <v>0</v>
      </c>
      <c r="G30" s="26">
        <f t="shared" si="3"/>
        <v>0</v>
      </c>
      <c r="H30" s="26">
        <f t="shared" si="4"/>
        <v>0</v>
      </c>
      <c r="I30" s="27">
        <f t="shared" si="5"/>
        <v>0</v>
      </c>
    </row>
    <row r="31" spans="2:9">
      <c r="B31" s="94"/>
      <c r="C31" s="23"/>
      <c r="D31" s="23"/>
      <c r="E31" s="25"/>
      <c r="F31" s="23"/>
      <c r="G31" s="26">
        <f t="shared" si="3"/>
        <v>0</v>
      </c>
      <c r="H31" s="26">
        <f t="shared" si="4"/>
        <v>0</v>
      </c>
      <c r="I31" s="27">
        <f t="shared" si="5"/>
        <v>0</v>
      </c>
    </row>
    <row r="32" spans="2:9">
      <c r="B32" s="94"/>
      <c r="C32" s="23"/>
      <c r="D32" s="23"/>
      <c r="E32" s="25"/>
      <c r="F32" s="23"/>
      <c r="G32" s="26">
        <f t="shared" si="3"/>
        <v>0</v>
      </c>
      <c r="H32" s="26">
        <f t="shared" si="4"/>
        <v>0</v>
      </c>
      <c r="I32" s="27">
        <f t="shared" si="5"/>
        <v>0</v>
      </c>
    </row>
    <row r="33" spans="2:9">
      <c r="B33" s="93"/>
      <c r="C33" s="23"/>
      <c r="D33" s="24"/>
      <c r="E33" s="25"/>
      <c r="F33" s="24"/>
      <c r="G33" s="26">
        <f t="shared" si="3"/>
        <v>0</v>
      </c>
      <c r="H33" s="26">
        <f t="shared" si="4"/>
        <v>0</v>
      </c>
      <c r="I33" s="27">
        <f t="shared" si="5"/>
        <v>0</v>
      </c>
    </row>
    <row r="34" spans="2:9">
      <c r="B34" s="28"/>
      <c r="C34" s="23"/>
      <c r="D34" s="29"/>
      <c r="E34" s="25"/>
      <c r="F34" s="29"/>
      <c r="G34" s="26">
        <f t="shared" si="3"/>
        <v>0</v>
      </c>
      <c r="H34" s="26">
        <f t="shared" si="4"/>
        <v>0</v>
      </c>
      <c r="I34" s="27">
        <f t="shared" si="5"/>
        <v>0</v>
      </c>
    </row>
    <row r="35" spans="2:9">
      <c r="B35" s="30"/>
      <c r="E35" s="31"/>
      <c r="I35" s="12"/>
    </row>
    <row r="36" spans="2:9">
      <c r="B36" s="30"/>
      <c r="I36" s="12"/>
    </row>
    <row r="37" spans="2:9" ht="18">
      <c r="B37" s="36" t="s">
        <v>7</v>
      </c>
      <c r="C37" s="38" t="s">
        <v>12</v>
      </c>
      <c r="G37" s="39" t="s">
        <v>38</v>
      </c>
      <c r="H37" s="40"/>
      <c r="I37" s="41">
        <f>SUM(G19:G34)</f>
        <v>11330464.985994399</v>
      </c>
    </row>
    <row r="38" spans="2:9" ht="18">
      <c r="B38" s="36" t="s">
        <v>8</v>
      </c>
      <c r="C38" s="32"/>
      <c r="G38" s="39" t="s">
        <v>39</v>
      </c>
      <c r="H38" s="40"/>
      <c r="I38" s="41">
        <f>SUM(H19:H34)</f>
        <v>1643535.0140056023</v>
      </c>
    </row>
    <row r="39" spans="2:9" ht="18.75" customHeight="1">
      <c r="B39" s="36" t="s">
        <v>10</v>
      </c>
      <c r="C39" s="33"/>
      <c r="E39" s="5"/>
      <c r="F39" s="34"/>
      <c r="G39" s="42" t="s">
        <v>11</v>
      </c>
      <c r="H39" s="43"/>
      <c r="I39" s="44">
        <f>I37+I38</f>
        <v>12974000</v>
      </c>
    </row>
    <row r="40" spans="2:9" ht="18.75" customHeight="1">
      <c r="B40" s="36" t="s">
        <v>9</v>
      </c>
      <c r="C40" s="37" t="s">
        <v>26</v>
      </c>
      <c r="E40" s="5"/>
      <c r="F40" s="124"/>
      <c r="I40" s="12"/>
    </row>
    <row r="41" spans="2:9">
      <c r="B41" s="30"/>
      <c r="E41" s="5"/>
      <c r="F41" s="124"/>
      <c r="I41" s="12"/>
    </row>
    <row r="42" spans="2:9" ht="14.5" thickBot="1">
      <c r="B42" s="15"/>
      <c r="C42" s="16"/>
      <c r="D42" s="16"/>
      <c r="E42" s="35"/>
      <c r="F42" s="16"/>
      <c r="G42" s="16"/>
      <c r="H42" s="16"/>
      <c r="I42" s="17"/>
    </row>
    <row r="43" spans="2:9" ht="94.5" customHeight="1" thickTop="1" thickBot="1">
      <c r="B43" s="118" t="str">
        <f>IF(C37="CREDITO",AM7,IF(C37="ESTADO",AM4,AM6))</f>
        <v>IMPORTANTE: Los precios consignados en la presente cotización, incluyen IVA y están vigentes solo por la fecha de elaboración de la misma. Los artículos relacionados están sujetos a disponibilidad de existencias. Por lo anterior, una vez tome su decisión de compra se deberá solicitar nuevamente confirmación de precio y disponibilidad de la mercancía. El Uso de las tarjetas regalo empresariales no está disponible en los almacenes SURTIMAYORISTA y BODEGA SURTIMAX MAYORISTA MONTEVIDEO. 
IMPUESTO A LA BOLSA: Esta cotizacion no incluye el valor del impuesto a la bolsa, este es calculado en el momento del registro de acuerdo a la cantidad de bolsas utilizadas en el empaque.</v>
      </c>
      <c r="C43" s="119"/>
      <c r="D43" s="119"/>
      <c r="E43" s="119"/>
      <c r="F43" s="119"/>
      <c r="G43" s="119"/>
      <c r="H43" s="119"/>
      <c r="I43" s="120"/>
    </row>
    <row r="44" spans="2:9" ht="77.150000000000006" customHeight="1" thickTop="1" thickBot="1">
      <c r="B44" s="121" t="s">
        <v>42</v>
      </c>
      <c r="C44" s="122"/>
      <c r="D44" s="122"/>
      <c r="E44" s="122"/>
      <c r="F44" s="122"/>
      <c r="G44" s="122"/>
      <c r="H44" s="122"/>
      <c r="I44" s="123"/>
    </row>
  </sheetData>
  <sheetProtection formatCells="0" formatColumns="0" formatRows="0" insertColumns="0" insertRows="0" deleteColumns="0" deleteRows="0"/>
  <mergeCells count="4">
    <mergeCell ref="B8:I8"/>
    <mergeCell ref="B43:I43"/>
    <mergeCell ref="B44:I44"/>
    <mergeCell ref="F40:F41"/>
  </mergeCells>
  <dataValidations count="2">
    <dataValidation type="list" allowBlank="1" showInputMessage="1" showErrorMessage="1" sqref="C37" xr:uid="{00000000-0002-0000-0000-000000000000}">
      <formula1>$AK$13:$AK$17</formula1>
    </dataValidation>
    <dataValidation type="list" allowBlank="1" showInputMessage="1" showErrorMessage="1" sqref="B11" xr:uid="{00000000-0002-0000-0000-000001000000}">
      <formula1>$AK$4:$AK$6</formula1>
    </dataValidation>
  </dataValidations>
  <pageMargins left="0.70866141732283472" right="0.70866141732283472" top="0.74803149606299213" bottom="0.74803149606299213" header="0.31496062992125984" footer="0.31496062992125984"/>
  <pageSetup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AQ33"/>
  <sheetViews>
    <sheetView showGridLines="0" topLeftCell="B1" zoomScale="85" zoomScaleNormal="85" workbookViewId="0">
      <selection activeCell="C10" sqref="C10"/>
    </sheetView>
  </sheetViews>
  <sheetFormatPr baseColWidth="10" defaultColWidth="11.453125" defaultRowHeight="14"/>
  <cols>
    <col min="1" max="1" width="3.1796875" style="1" customWidth="1"/>
    <col min="2" max="2" width="17.7265625" style="1" customWidth="1"/>
    <col min="3" max="3" width="41.7265625" style="1" customWidth="1"/>
    <col min="4" max="4" width="9.81640625" style="1" customWidth="1"/>
    <col min="5" max="6" width="14.54296875" style="1" customWidth="1"/>
    <col min="7" max="7" width="9.81640625" style="88" customWidth="1"/>
    <col min="8" max="8" width="14" style="1" customWidth="1"/>
    <col min="9" max="9" width="15.26953125" style="1" customWidth="1"/>
    <col min="10" max="10" width="18.54296875" style="1" customWidth="1"/>
    <col min="11" max="12" width="13.54296875" style="1" customWidth="1"/>
    <col min="13" max="13" width="12.54296875" style="1" customWidth="1"/>
    <col min="14" max="38" width="11.453125" style="1"/>
    <col min="39" max="39" width="11.453125" style="1" customWidth="1"/>
    <col min="40" max="40" width="3.81640625" style="1" customWidth="1"/>
    <col min="41" max="41" width="11" style="1" customWidth="1"/>
    <col min="42" max="16384" width="11.453125" style="1"/>
  </cols>
  <sheetData>
    <row r="3" spans="2:43" ht="14.5" thickBot="1"/>
    <row r="4" spans="2:43">
      <c r="B4" s="2"/>
      <c r="C4" s="3"/>
      <c r="D4" s="3"/>
      <c r="E4" s="3"/>
      <c r="F4" s="3"/>
      <c r="G4" s="89"/>
      <c r="H4" s="3"/>
      <c r="I4" s="3"/>
      <c r="J4" s="7"/>
      <c r="K4" s="7"/>
      <c r="L4" s="7"/>
      <c r="M4" s="7"/>
      <c r="AO4" s="5" t="s">
        <v>14</v>
      </c>
      <c r="AP4" s="1" t="s">
        <v>19</v>
      </c>
      <c r="AQ4" s="1" t="s">
        <v>44</v>
      </c>
    </row>
    <row r="5" spans="2:43">
      <c r="B5" s="6"/>
      <c r="C5" s="7"/>
      <c r="D5" s="7"/>
      <c r="E5" s="7"/>
      <c r="F5" s="7"/>
      <c r="G5" s="90"/>
      <c r="H5" s="7"/>
      <c r="I5" s="7"/>
      <c r="J5" s="7"/>
      <c r="K5" s="7"/>
      <c r="L5" s="7"/>
      <c r="M5" s="7"/>
      <c r="AO5" s="5"/>
    </row>
    <row r="6" spans="2:43" ht="18">
      <c r="B6" s="9" t="s">
        <v>41</v>
      </c>
      <c r="C6" s="7"/>
      <c r="D6" s="7"/>
      <c r="E6" s="7"/>
      <c r="F6" s="7"/>
      <c r="G6" s="90"/>
      <c r="H6" s="7"/>
      <c r="I6" s="7"/>
      <c r="J6" s="7"/>
      <c r="K6" s="7"/>
      <c r="L6" s="7"/>
      <c r="M6" s="7"/>
      <c r="AO6" s="5" t="s">
        <v>15</v>
      </c>
      <c r="AP6" s="1" t="s">
        <v>17</v>
      </c>
      <c r="AQ6" s="1" t="s">
        <v>33</v>
      </c>
    </row>
    <row r="7" spans="2:43" ht="18">
      <c r="B7" s="9" t="s">
        <v>23</v>
      </c>
      <c r="C7" s="7"/>
      <c r="D7" s="7"/>
      <c r="E7" s="7"/>
      <c r="F7" s="7"/>
      <c r="G7" s="90"/>
      <c r="H7" s="7"/>
      <c r="I7" s="46"/>
      <c r="J7" s="7"/>
      <c r="K7" s="7"/>
      <c r="L7" s="45">
        <f ca="1">TODAY()</f>
        <v>45604</v>
      </c>
      <c r="M7" s="7"/>
      <c r="AP7" s="1" t="s">
        <v>18</v>
      </c>
      <c r="AQ7" s="1" t="s">
        <v>33</v>
      </c>
    </row>
    <row r="8" spans="2:43" ht="43.5" customHeight="1">
      <c r="B8" s="115" t="s">
        <v>25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7"/>
    </row>
    <row r="9" spans="2:43">
      <c r="B9" s="11"/>
      <c r="D9" s="5"/>
      <c r="K9" s="5"/>
      <c r="M9" s="12"/>
      <c r="AO9" s="5"/>
    </row>
    <row r="10" spans="2:43">
      <c r="B10" s="47" t="s">
        <v>16</v>
      </c>
      <c r="C10" s="48"/>
      <c r="K10" s="5"/>
      <c r="M10" s="12"/>
      <c r="AO10" s="5"/>
    </row>
    <row r="11" spans="2:43">
      <c r="B11" s="47" t="s">
        <v>24</v>
      </c>
      <c r="C11" s="14"/>
      <c r="K11" s="5"/>
      <c r="M11" s="12"/>
      <c r="AO11" s="5"/>
    </row>
    <row r="12" spans="2:43">
      <c r="B12" s="47" t="s">
        <v>0</v>
      </c>
      <c r="C12" s="14"/>
      <c r="K12" s="5"/>
      <c r="M12" s="12"/>
      <c r="AO12" s="5"/>
    </row>
    <row r="13" spans="2:43">
      <c r="B13" s="47" t="s">
        <v>1</v>
      </c>
      <c r="C13" s="14"/>
      <c r="K13" s="5"/>
      <c r="M13" s="12"/>
      <c r="AO13" s="5" t="s">
        <v>12</v>
      </c>
    </row>
    <row r="14" spans="2:43">
      <c r="B14" s="47" t="s">
        <v>2</v>
      </c>
      <c r="C14" s="14"/>
      <c r="M14" s="12"/>
      <c r="AO14" s="5" t="s">
        <v>13</v>
      </c>
    </row>
    <row r="15" spans="2:43">
      <c r="B15" s="47" t="s">
        <v>30</v>
      </c>
      <c r="C15" s="14"/>
      <c r="M15" s="12"/>
      <c r="AO15" s="5" t="s">
        <v>20</v>
      </c>
    </row>
    <row r="16" spans="2:43">
      <c r="B16" s="47"/>
      <c r="M16" s="12"/>
      <c r="AO16" s="5"/>
    </row>
    <row r="17" spans="2:13" ht="14.5" thickBot="1">
      <c r="B17" s="15"/>
      <c r="C17" s="16"/>
      <c r="D17" s="16"/>
      <c r="E17" s="16"/>
      <c r="F17" s="16"/>
      <c r="G17" s="91"/>
      <c r="H17" s="16"/>
      <c r="I17" s="16"/>
      <c r="J17" s="16"/>
      <c r="K17" s="16"/>
      <c r="L17" s="16"/>
      <c r="M17" s="17"/>
    </row>
    <row r="18" spans="2:13" ht="63" customHeight="1" thickTop="1">
      <c r="B18" s="18" t="s">
        <v>3</v>
      </c>
      <c r="C18" s="19" t="s">
        <v>21</v>
      </c>
      <c r="D18" s="20" t="s">
        <v>4</v>
      </c>
      <c r="E18" s="21" t="s">
        <v>40</v>
      </c>
      <c r="F18" s="21" t="s">
        <v>34</v>
      </c>
      <c r="G18" s="20" t="s">
        <v>5</v>
      </c>
      <c r="H18" s="21" t="s">
        <v>35</v>
      </c>
      <c r="I18" s="21" t="s">
        <v>37</v>
      </c>
      <c r="J18" s="21" t="s">
        <v>31</v>
      </c>
      <c r="K18" s="21" t="s">
        <v>38</v>
      </c>
      <c r="L18" s="20" t="s">
        <v>22</v>
      </c>
      <c r="M18" s="49" t="s">
        <v>6</v>
      </c>
    </row>
    <row r="19" spans="2:13" s="57" customFormat="1">
      <c r="B19" s="50"/>
      <c r="C19" s="51"/>
      <c r="D19" s="52"/>
      <c r="E19" s="53"/>
      <c r="F19" s="53"/>
      <c r="G19" s="54"/>
      <c r="H19" s="55">
        <f>D19*F19</f>
        <v>0</v>
      </c>
      <c r="I19" s="55">
        <f>(E19-F19)</f>
        <v>0</v>
      </c>
      <c r="J19" s="55">
        <f t="shared" ref="J19:J22" si="0">I19*D19</f>
        <v>0</v>
      </c>
      <c r="K19" s="55">
        <f t="shared" ref="K19:K22" si="1">J19/(1+(G19/100))</f>
        <v>0</v>
      </c>
      <c r="L19" s="55">
        <f t="shared" ref="L19:L22" si="2">K19*(G19/100)</f>
        <v>0</v>
      </c>
      <c r="M19" s="56">
        <f t="shared" ref="M19:M22" si="3">D19*E19</f>
        <v>0</v>
      </c>
    </row>
    <row r="20" spans="2:13" s="57" customFormat="1">
      <c r="B20" s="58"/>
      <c r="C20" s="59"/>
      <c r="D20" s="60"/>
      <c r="E20" s="53"/>
      <c r="F20" s="53"/>
      <c r="G20" s="54"/>
      <c r="H20" s="55">
        <f t="shared" ref="H20:H22" si="4">D20*F20</f>
        <v>0</v>
      </c>
      <c r="I20" s="55">
        <f t="shared" ref="I20:I22" si="5">(E20-F20)</f>
        <v>0</v>
      </c>
      <c r="J20" s="55">
        <f t="shared" si="0"/>
        <v>0</v>
      </c>
      <c r="K20" s="55">
        <f t="shared" si="1"/>
        <v>0</v>
      </c>
      <c r="L20" s="55">
        <f t="shared" si="2"/>
        <v>0</v>
      </c>
      <c r="M20" s="56">
        <f t="shared" si="3"/>
        <v>0</v>
      </c>
    </row>
    <row r="21" spans="2:13">
      <c r="B21" s="61"/>
      <c r="C21" s="62"/>
      <c r="D21" s="63"/>
      <c r="E21" s="64"/>
      <c r="F21" s="64"/>
      <c r="G21" s="65"/>
      <c r="H21" s="55">
        <f t="shared" si="4"/>
        <v>0</v>
      </c>
      <c r="I21" s="55">
        <f t="shared" si="5"/>
        <v>0</v>
      </c>
      <c r="J21" s="55">
        <f t="shared" si="0"/>
        <v>0</v>
      </c>
      <c r="K21" s="55">
        <f t="shared" si="1"/>
        <v>0</v>
      </c>
      <c r="L21" s="55">
        <f t="shared" si="2"/>
        <v>0</v>
      </c>
      <c r="M21" s="56">
        <f t="shared" si="3"/>
        <v>0</v>
      </c>
    </row>
    <row r="22" spans="2:13">
      <c r="B22" s="66"/>
      <c r="C22" s="67"/>
      <c r="D22" s="68"/>
      <c r="E22" s="64"/>
      <c r="F22" s="69"/>
      <c r="G22" s="70"/>
      <c r="H22" s="55">
        <f t="shared" si="4"/>
        <v>0</v>
      </c>
      <c r="I22" s="55">
        <f t="shared" si="5"/>
        <v>0</v>
      </c>
      <c r="J22" s="55">
        <f t="shared" si="0"/>
        <v>0</v>
      </c>
      <c r="K22" s="55">
        <f t="shared" si="1"/>
        <v>0</v>
      </c>
      <c r="L22" s="55">
        <f t="shared" si="2"/>
        <v>0</v>
      </c>
      <c r="M22" s="56">
        <f t="shared" si="3"/>
        <v>0</v>
      </c>
    </row>
    <row r="23" spans="2:13">
      <c r="B23" s="30"/>
      <c r="M23" s="12"/>
    </row>
    <row r="24" spans="2:13">
      <c r="B24" s="30"/>
      <c r="K24" s="48"/>
      <c r="L24" s="48"/>
      <c r="M24" s="71"/>
    </row>
    <row r="25" spans="2:13" ht="18">
      <c r="B25" s="77" t="s">
        <v>7</v>
      </c>
      <c r="C25" s="38" t="s">
        <v>13</v>
      </c>
      <c r="J25" s="80" t="s">
        <v>38</v>
      </c>
      <c r="K25" s="81"/>
      <c r="L25" s="82"/>
      <c r="M25" s="83">
        <f>SUM(K19:K22)</f>
        <v>0</v>
      </c>
    </row>
    <row r="26" spans="2:13" ht="17.5">
      <c r="B26" s="77" t="s">
        <v>8</v>
      </c>
      <c r="C26" s="72"/>
      <c r="J26" s="80" t="s">
        <v>27</v>
      </c>
      <c r="K26" s="81"/>
      <c r="L26" s="82"/>
      <c r="M26" s="84">
        <f>SUM(L19:L22)</f>
        <v>0</v>
      </c>
    </row>
    <row r="27" spans="2:13" ht="15.5">
      <c r="B27" s="77" t="s">
        <v>10</v>
      </c>
      <c r="C27" s="78" t="s">
        <v>36</v>
      </c>
      <c r="J27" s="85" t="s">
        <v>28</v>
      </c>
      <c r="K27" s="80"/>
      <c r="L27" s="82"/>
      <c r="M27" s="83">
        <f>SUM(H19:H22)</f>
        <v>0</v>
      </c>
    </row>
    <row r="28" spans="2:13" ht="18.75" customHeight="1">
      <c r="B28" s="77" t="s">
        <v>9</v>
      </c>
      <c r="C28" s="79" t="s">
        <v>26</v>
      </c>
      <c r="E28" s="5"/>
      <c r="F28" s="5"/>
      <c r="G28" s="34"/>
      <c r="H28" s="5"/>
      <c r="I28" s="5"/>
      <c r="J28" s="86" t="s">
        <v>29</v>
      </c>
      <c r="K28" s="86"/>
      <c r="L28" s="82"/>
      <c r="M28" s="87">
        <f>M25+M26+M27</f>
        <v>0</v>
      </c>
    </row>
    <row r="29" spans="2:13" ht="18.75" customHeight="1">
      <c r="B29" s="73"/>
      <c r="E29" s="5"/>
      <c r="F29" s="5"/>
      <c r="G29" s="34"/>
      <c r="H29" s="5"/>
      <c r="I29" s="5"/>
      <c r="J29" s="5"/>
      <c r="K29" s="74"/>
      <c r="L29" s="74"/>
      <c r="M29" s="75"/>
    </row>
    <row r="30" spans="2:13" ht="18.75" customHeight="1">
      <c r="B30" s="73"/>
      <c r="C30" s="76"/>
      <c r="E30" s="5"/>
      <c r="F30" s="5"/>
      <c r="G30" s="34"/>
      <c r="H30" s="5"/>
      <c r="I30" s="5"/>
      <c r="J30" s="5"/>
      <c r="K30" s="74"/>
      <c r="L30" s="74"/>
      <c r="M30" s="75"/>
    </row>
    <row r="31" spans="2:13" ht="14.5" thickBot="1">
      <c r="B31" s="15"/>
      <c r="C31" s="16"/>
      <c r="D31" s="16"/>
      <c r="E31" s="35"/>
      <c r="F31" s="35"/>
      <c r="G31" s="92"/>
      <c r="H31" s="35"/>
      <c r="I31" s="35"/>
      <c r="J31" s="35"/>
      <c r="K31" s="16"/>
      <c r="L31" s="16"/>
      <c r="M31" s="17"/>
    </row>
    <row r="32" spans="2:13" ht="85.5" customHeight="1" thickTop="1" thickBot="1">
      <c r="B32" s="118" t="str">
        <f>IF(C25="CREDITO",AQ7,IF(C25="ESTADO",AQ4,AQ6))</f>
        <v>IMPORTANTE: Los precios consignados en la presente cotización, incluyen IVA y están vigentes solo por la fecha de elaboración de la misma. Los artículos relacionados están sujetos a disponibilidad de existencias. Por lo anterior, una vez tome su decisión de compra se deberá solicitar nuevamente confirmación de precio y disponibilidad de la mercancía. El Uso de las tarjetas regalo empresariales no está disponible en los almacenes SURTIMAYORISTA y BODEGA SURTIMAX MAYORISTA MONTEVIDEO. 
IMPUESTO A LA BOLSA: Esta cotizacion no incluye el valor del impuesto a la bolsa, este es calculado en el momento del registro de acuerdo a la cantidad de bolsas utilizadas en el empaque.</v>
      </c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20"/>
    </row>
    <row r="33" spans="2:13" ht="166.5" customHeight="1" thickTop="1" thickBot="1">
      <c r="B33" s="121" t="s">
        <v>43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3"/>
    </row>
  </sheetData>
  <mergeCells count="3">
    <mergeCell ref="B33:M33"/>
    <mergeCell ref="B32:M32"/>
    <mergeCell ref="B8:M8"/>
  </mergeCells>
  <dataValidations count="2">
    <dataValidation type="list" allowBlank="1" showInputMessage="1" showErrorMessage="1" sqref="C25" xr:uid="{00000000-0002-0000-0100-000000000000}">
      <formula1>$AO$13:$AO$17</formula1>
    </dataValidation>
    <dataValidation type="list" allowBlank="1" showInputMessage="1" showErrorMessage="1" sqref="B11" xr:uid="{00000000-0002-0000-0100-000001000000}">
      <formula1>$AL$4:$AL$6</formula1>
    </dataValidation>
  </dataValidation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Cotizacion tarjeta mercancia </vt:lpstr>
      <vt:lpstr>Cotizacion licores</vt:lpstr>
      <vt:lpstr>'Cotizacion licores'!Área_de_impresión</vt:lpstr>
      <vt:lpstr>'Cotizacion tarjeta mercancia '!Área_de_impresión</vt:lpstr>
    </vt:vector>
  </TitlesOfParts>
  <Company>Grupo Éxito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Andres Restrepo Buitrago</dc:creator>
  <cp:lastModifiedBy>Marin, Maria</cp:lastModifiedBy>
  <cp:lastPrinted>2023-12-19T19:38:15Z</cp:lastPrinted>
  <dcterms:created xsi:type="dcterms:W3CDTF">2019-07-04T12:44:36Z</dcterms:created>
  <dcterms:modified xsi:type="dcterms:W3CDTF">2024-11-09T01:03:24Z</dcterms:modified>
</cp:coreProperties>
</file>